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 defaultThemeVersion="124226"/>
  <bookViews>
    <workbookView xWindow="-105" yWindow="-105" windowWidth="23250" windowHeight="12600"/>
  </bookViews>
  <sheets>
    <sheet name="Uziemienia" sheetId="1" r:id="rId1"/>
  </sheets>
  <definedNames>
    <definedName name="_xlnm._FilterDatabase" localSheetId="0" hidden="1">Uziemienia!$A$1:$P$29</definedName>
  </definedNames>
  <calcPr calcId="125725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/>
  <c r="I17"/>
  <c r="L17" s="1"/>
  <c r="I16"/>
  <c r="L16" s="1"/>
  <c r="I15"/>
  <c r="L15" s="1"/>
  <c r="I14"/>
  <c r="L14" s="1"/>
  <c r="I4"/>
  <c r="I3"/>
  <c r="I11"/>
  <c r="L11" s="1"/>
  <c r="I13"/>
  <c r="L13" s="1"/>
  <c r="L12"/>
  <c r="L10"/>
  <c r="L9"/>
  <c r="L8"/>
  <c r="L7"/>
  <c r="L6"/>
  <c r="L5"/>
  <c r="L2"/>
  <c r="L4" l="1"/>
  <c r="L3"/>
  <c r="L23" l="1"/>
  <c r="L26"/>
  <c r="L21"/>
  <c r="L25"/>
  <c r="L24"/>
  <c r="L19"/>
  <c r="L27"/>
  <c r="L22"/>
  <c r="N28" l="1"/>
  <c r="M28"/>
  <c r="L28" l="1"/>
  <c r="L29" s="1"/>
</calcChain>
</file>

<file path=xl/sharedStrings.xml><?xml version="1.0" encoding="utf-8"?>
<sst xmlns="http://schemas.openxmlformats.org/spreadsheetml/2006/main" count="193" uniqueCount="97">
  <si>
    <t>LP</t>
  </si>
  <si>
    <t>MSB4.1</t>
  </si>
  <si>
    <t>Opis</t>
  </si>
  <si>
    <t>n/d</t>
  </si>
  <si>
    <t>NSHV AV -2/2</t>
  </si>
  <si>
    <t>NSHV SV -2</t>
  </si>
  <si>
    <t>NSHV SV -1/2</t>
  </si>
  <si>
    <t>NSHV SV -1/1</t>
  </si>
  <si>
    <t>NSHV AV 4.2</t>
  </si>
  <si>
    <t>B4</t>
  </si>
  <si>
    <t>B3</t>
  </si>
  <si>
    <t>B2</t>
  </si>
  <si>
    <t>B1</t>
  </si>
  <si>
    <t>P4</t>
  </si>
  <si>
    <t>MSP4.2</t>
  </si>
  <si>
    <t>NSHV AV 4.1</t>
  </si>
  <si>
    <t>NSHV AV 4.3</t>
  </si>
  <si>
    <t>NSHV SV -3/1</t>
  </si>
  <si>
    <t>NSHV SV -3/2</t>
  </si>
  <si>
    <t>MSB2.1</t>
  </si>
  <si>
    <t>Poz.</t>
  </si>
  <si>
    <t>NSHV B2.2 (pożarowy)</t>
  </si>
  <si>
    <t>NSHV B2.1 (UEFA)</t>
  </si>
  <si>
    <t>NSHV AV -2/1</t>
  </si>
  <si>
    <t>uziemienie obudowy (1szt)</t>
  </si>
  <si>
    <t>uziemienie koryta kablowego (1szt)
szyny rozdzielnicy (1szt)</t>
  </si>
  <si>
    <t>uziemienie obudowy (2szt)</t>
  </si>
  <si>
    <t>uziemienie szyny (1szt)</t>
  </si>
  <si>
    <t>uziemienie baterii kondensatorów (1szt)
uziemienie koryta kablowego (2szt)</t>
  </si>
  <si>
    <t>uziemienie obudowy (1szt)
uziemienie koryta kablowego (2szt)</t>
  </si>
  <si>
    <t>uziemienie baterii kondensatorów (1szt)</t>
  </si>
  <si>
    <t>uziemienie koryta kablowego (1szt)</t>
  </si>
  <si>
    <t>Nr. Pomieszczenia</t>
  </si>
  <si>
    <t>Nazwa urządzenia</t>
  </si>
  <si>
    <t>Rozdzielnica śn</t>
  </si>
  <si>
    <t>Rozdzielnica nn</t>
  </si>
  <si>
    <t xml:space="preserve">uziemienie rozdzielnicy B2.2 (2szt), 
</t>
  </si>
  <si>
    <t>Generator UEFA</t>
  </si>
  <si>
    <t>Typ/rodzaj urządzenia</t>
  </si>
  <si>
    <t>Agregat prądotwórczy UEFA</t>
  </si>
  <si>
    <t>uziemienie agregatu (1szt) ,
tablicy agregatu (1szt)</t>
  </si>
  <si>
    <t xml:space="preserve">uziemienie rozdzielnicy B2.1 (2szt),
</t>
  </si>
  <si>
    <t>Początek brakującego PE</t>
  </si>
  <si>
    <t>Koniec brakującego PE</t>
  </si>
  <si>
    <t>Transformator</t>
  </si>
  <si>
    <t>Bateria kondensatorów</t>
  </si>
  <si>
    <t>Koryto kablowe</t>
  </si>
  <si>
    <t>Połączenie wyrównawcze PE</t>
  </si>
  <si>
    <t>B4.952</t>
  </si>
  <si>
    <t>B4.950</t>
  </si>
  <si>
    <t>Szyna w rozdzielnicy</t>
  </si>
  <si>
    <t>Uziemienie obudowy rozdzielnicy</t>
  </si>
  <si>
    <t xml:space="preserve">uziemienie T1 (2szt),
uziemienie T2 (2szt)
</t>
  </si>
  <si>
    <t>Parking B3</t>
  </si>
  <si>
    <t>B4.951</t>
  </si>
  <si>
    <t>Transformator T15</t>
  </si>
  <si>
    <t>Transformator T16</t>
  </si>
  <si>
    <t>B3.951</t>
  </si>
  <si>
    <t>B3.952</t>
  </si>
  <si>
    <t>B2.986</t>
  </si>
  <si>
    <t>B2.987</t>
  </si>
  <si>
    <t>Transforamtor T1 (B2.990)</t>
  </si>
  <si>
    <t>Transformator T4 (B2.992)</t>
  </si>
  <si>
    <t>B2.1001
B2.1002</t>
  </si>
  <si>
    <t>Transformator T3 (B2.933)</t>
  </si>
  <si>
    <t>B2.1004</t>
  </si>
  <si>
    <t>B1.915</t>
  </si>
  <si>
    <t>B1.920</t>
  </si>
  <si>
    <t>P4.914</t>
  </si>
  <si>
    <t>P4.911</t>
  </si>
  <si>
    <t>P4.903</t>
  </si>
  <si>
    <t>P4.925</t>
  </si>
  <si>
    <t>(puste)</t>
  </si>
  <si>
    <t>Suma końcowa</t>
  </si>
  <si>
    <t>Suma z Długość</t>
  </si>
  <si>
    <t>Średnica przekroju</t>
  </si>
  <si>
    <t>długość</t>
  </si>
  <si>
    <t>Średnica przewodu</t>
  </si>
  <si>
    <t>B2.944</t>
  </si>
  <si>
    <t>B2.1016</t>
  </si>
  <si>
    <t>Podsumowania</t>
  </si>
  <si>
    <t>Łączny  koszt</t>
  </si>
  <si>
    <t>Transformator T2 (B2.991)</t>
  </si>
  <si>
    <t xml:space="preserve">uziemienie transformatora T3 (2szt) - przechodzi do AV -2/2
uziemienie transformatora T2 (2szt)  - przechodzi
uziemienie transformatora T1 (2szt) - przechodzi
uziemienie rozdzielnicy B2.1 (2szt) - przechodzi do AV -2/2
</t>
  </si>
  <si>
    <t>uziemienie transformatora T3 (2szt),
niezidentyfikowany przewód wychodzący na B3 i obcięty na parkingu B3</t>
  </si>
  <si>
    <t>koszt jednostkowy przewodu</t>
  </si>
  <si>
    <t>Tansformator  T16</t>
  </si>
  <si>
    <t>rozdzielnica -3/1</t>
  </si>
  <si>
    <t>Tansformator  T15</t>
  </si>
  <si>
    <t xml:space="preserve">uziemienie T16
</t>
  </si>
  <si>
    <t>uziemienie T15</t>
  </si>
  <si>
    <t>Ilość żył PE [szt]</t>
  </si>
  <si>
    <t>Długość PE [m]</t>
  </si>
  <si>
    <t>Średnica PE [mm]</t>
  </si>
  <si>
    <t>Koszt przewodu PE [PLN]</t>
  </si>
  <si>
    <t>Koszt robocizny [PLN]</t>
  </si>
  <si>
    <t>Koszty materiałów pomocnicze/odtworzenie przejść ppoż. [PLN]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</si>
</sst>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zej Drożdż" refreshedDate="43545.456345486113" createdVersion="6" refreshedVersion="6" minRefreshableVersion="3" recordCount="41">
  <cacheSource type="worksheet">
    <worksheetSource ref="I1:J27" sheet="Uziemienia"/>
  </cacheSource>
  <cacheFields count="2">
    <cacheField name="Długość" numFmtId="0">
      <sharedItems containsBlank="1" containsMixedTypes="1" containsNumber="1" containsInteger="1" minValue="2" maxValue="88" count="13">
        <n v="2"/>
        <s v="n/d"/>
        <n v="3"/>
        <n v="4"/>
        <n v="85"/>
        <n v="15"/>
        <n v="88"/>
        <n v="36"/>
        <n v="28"/>
        <n v="10"/>
        <m/>
        <n v="7"/>
        <n v="6"/>
      </sharedItems>
    </cacheField>
    <cacheField name="Średnica" numFmtId="0">
      <sharedItems containsBlank="1" containsMixedTypes="1" containsNumber="1" minValue="2.5" maxValue="240" count="10">
        <n v="70"/>
        <s v="n/d"/>
        <n v="25"/>
        <n v="10"/>
        <n v="240"/>
        <m/>
        <n v="16"/>
        <n v="2.5"/>
        <n v="120"/>
        <n v="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x v="0"/>
  </r>
  <r>
    <x v="1"/>
    <x v="1"/>
  </r>
  <r>
    <x v="1"/>
    <x v="1"/>
  </r>
  <r>
    <x v="2"/>
    <x v="2"/>
  </r>
  <r>
    <x v="3"/>
    <x v="3"/>
  </r>
  <r>
    <x v="3"/>
    <x v="3"/>
  </r>
  <r>
    <x v="3"/>
    <x v="3"/>
  </r>
  <r>
    <x v="3"/>
    <x v="3"/>
  </r>
  <r>
    <x v="3"/>
    <x v="2"/>
  </r>
  <r>
    <x v="3"/>
    <x v="2"/>
  </r>
  <r>
    <x v="3"/>
    <x v="2"/>
  </r>
  <r>
    <x v="3"/>
    <x v="2"/>
  </r>
  <r>
    <x v="0"/>
    <x v="0"/>
  </r>
  <r>
    <x v="3"/>
    <x v="0"/>
  </r>
  <r>
    <x v="4"/>
    <x v="4"/>
  </r>
  <r>
    <x v="5"/>
    <x v="4"/>
  </r>
  <r>
    <x v="6"/>
    <x v="4"/>
  </r>
  <r>
    <x v="7"/>
    <x v="4"/>
  </r>
  <r>
    <x v="7"/>
    <x v="4"/>
  </r>
  <r>
    <x v="8"/>
    <x v="4"/>
  </r>
  <r>
    <x v="7"/>
    <x v="4"/>
  </r>
  <r>
    <x v="9"/>
    <x v="4"/>
  </r>
  <r>
    <x v="10"/>
    <x v="5"/>
  </r>
  <r>
    <x v="11"/>
    <x v="3"/>
  </r>
  <r>
    <x v="1"/>
    <x v="1"/>
  </r>
  <r>
    <x v="12"/>
    <x v="6"/>
  </r>
  <r>
    <x v="12"/>
    <x v="7"/>
  </r>
  <r>
    <x v="2"/>
    <x v="8"/>
  </r>
  <r>
    <x v="12"/>
    <x v="3"/>
  </r>
  <r>
    <x v="12"/>
    <x v="3"/>
  </r>
  <r>
    <x v="1"/>
    <x v="1"/>
  </r>
  <r>
    <x v="11"/>
    <x v="9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7"/>
  </r>
  <r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Średnica przekroju">
  <location ref="J45:K56" firstHeaderRow="1" firstDataRow="1" firstDataCol="1"/>
  <pivotFields count="2">
    <pivotField dataField="1" showAll="0">
      <items count="14">
        <item x="0"/>
        <item x="2"/>
        <item x="3"/>
        <item x="12"/>
        <item x="11"/>
        <item x="9"/>
        <item x="5"/>
        <item x="8"/>
        <item x="7"/>
        <item x="4"/>
        <item x="6"/>
        <item x="1"/>
        <item x="10"/>
        <item t="default"/>
      </items>
    </pivotField>
    <pivotField axis="axisRow" showAll="0">
      <items count="11">
        <item x="7"/>
        <item x="3"/>
        <item x="6"/>
        <item x="2"/>
        <item x="0"/>
        <item x="9"/>
        <item x="8"/>
        <item x="4"/>
        <item x="1"/>
        <item x="5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z Długość" fld="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70" zoomScaleNormal="70" workbookViewId="0">
      <selection activeCell="L11" sqref="L11"/>
    </sheetView>
  </sheetViews>
  <sheetFormatPr defaultColWidth="8.85546875" defaultRowHeight="15"/>
  <cols>
    <col min="1" max="1" width="6.5703125" style="1" customWidth="1"/>
    <col min="2" max="2" width="8.85546875" style="1" customWidth="1"/>
    <col min="3" max="3" width="24.5703125" style="1" customWidth="1"/>
    <col min="4" max="4" width="28.28515625" style="1" bestFit="1" customWidth="1"/>
    <col min="5" max="5" width="27" style="1" customWidth="1"/>
    <col min="6" max="6" width="30.5703125" style="1" bestFit="1" customWidth="1"/>
    <col min="7" max="7" width="29.42578125" style="1" customWidth="1"/>
    <col min="8" max="9" width="27" style="1" customWidth="1"/>
    <col min="10" max="10" width="18.28515625" style="1" bestFit="1" customWidth="1"/>
    <col min="11" max="11" width="14.28515625" style="1" hidden="1" customWidth="1"/>
    <col min="12" max="12" width="19.28515625" style="1" customWidth="1"/>
    <col min="13" max="13" width="20.7109375" style="1" customWidth="1"/>
    <col min="14" max="14" width="33.7109375" style="1" customWidth="1"/>
    <col min="15" max="15" width="40.140625" style="1" customWidth="1"/>
    <col min="16" max="17" width="21.5703125" style="1" customWidth="1"/>
    <col min="18" max="16384" width="8.85546875" style="1"/>
  </cols>
  <sheetData>
    <row r="1" spans="1:16" ht="89.45" customHeight="1" thickBot="1">
      <c r="A1" s="13" t="s">
        <v>0</v>
      </c>
      <c r="B1" s="14" t="s">
        <v>20</v>
      </c>
      <c r="C1" s="14" t="s">
        <v>32</v>
      </c>
      <c r="D1" s="14" t="s">
        <v>38</v>
      </c>
      <c r="E1" s="14" t="s">
        <v>33</v>
      </c>
      <c r="F1" s="14" t="s">
        <v>42</v>
      </c>
      <c r="G1" s="14" t="s">
        <v>43</v>
      </c>
      <c r="H1" s="14" t="s">
        <v>91</v>
      </c>
      <c r="I1" s="14" t="s">
        <v>92</v>
      </c>
      <c r="J1" s="14" t="s">
        <v>93</v>
      </c>
      <c r="K1" s="14"/>
      <c r="L1" s="14" t="s">
        <v>94</v>
      </c>
      <c r="M1" s="14" t="s">
        <v>95</v>
      </c>
      <c r="N1" s="14" t="s">
        <v>96</v>
      </c>
      <c r="O1" s="14" t="s">
        <v>2</v>
      </c>
    </row>
    <row r="2" spans="1:16" ht="63" customHeight="1">
      <c r="A2" s="12">
        <v>1</v>
      </c>
      <c r="B2" s="19" t="s">
        <v>9</v>
      </c>
      <c r="C2" s="6" t="s">
        <v>54</v>
      </c>
      <c r="D2" s="6" t="s">
        <v>34</v>
      </c>
      <c r="E2" s="6" t="s">
        <v>1</v>
      </c>
      <c r="F2" s="6" t="s">
        <v>51</v>
      </c>
      <c r="G2" s="6" t="s">
        <v>47</v>
      </c>
      <c r="H2" s="6">
        <v>1</v>
      </c>
      <c r="I2" s="6">
        <v>2</v>
      </c>
      <c r="J2" s="6">
        <v>70</v>
      </c>
      <c r="K2" s="6"/>
      <c r="L2" s="6">
        <f>I2*$E$37*H2</f>
        <v>0</v>
      </c>
      <c r="M2" s="6"/>
      <c r="N2" s="6"/>
      <c r="O2" s="7" t="s">
        <v>24</v>
      </c>
    </row>
    <row r="3" spans="1:16" ht="63" customHeight="1">
      <c r="A3" s="3">
        <v>2</v>
      </c>
      <c r="B3" s="20" t="s">
        <v>9</v>
      </c>
      <c r="C3" s="2" t="s">
        <v>48</v>
      </c>
      <c r="D3" s="2" t="s">
        <v>44</v>
      </c>
      <c r="E3" s="2" t="s">
        <v>56</v>
      </c>
      <c r="F3" s="2" t="s">
        <v>86</v>
      </c>
      <c r="G3" s="2" t="s">
        <v>87</v>
      </c>
      <c r="H3" s="2">
        <v>2</v>
      </c>
      <c r="I3" s="2">
        <f>37</f>
        <v>37</v>
      </c>
      <c r="J3" s="2">
        <v>240</v>
      </c>
      <c r="K3" s="2"/>
      <c r="L3" s="2">
        <f>I3*H3*$E$34</f>
        <v>0</v>
      </c>
      <c r="M3" s="29"/>
      <c r="N3" s="24"/>
      <c r="O3" s="5" t="s">
        <v>89</v>
      </c>
    </row>
    <row r="4" spans="1:16" ht="63" customHeight="1">
      <c r="A4" s="3">
        <v>3</v>
      </c>
      <c r="B4" s="20" t="s">
        <v>9</v>
      </c>
      <c r="C4" s="2" t="s">
        <v>49</v>
      </c>
      <c r="D4" s="2" t="s">
        <v>44</v>
      </c>
      <c r="E4" s="2" t="s">
        <v>55</v>
      </c>
      <c r="F4" s="2" t="s">
        <v>88</v>
      </c>
      <c r="G4" s="2" t="s">
        <v>87</v>
      </c>
      <c r="H4" s="2">
        <v>2</v>
      </c>
      <c r="I4" s="2">
        <f>44</f>
        <v>44</v>
      </c>
      <c r="J4" s="2">
        <v>240</v>
      </c>
      <c r="K4" s="2"/>
      <c r="L4" s="2">
        <f>I4*H4*$E$34</f>
        <v>0</v>
      </c>
      <c r="M4" s="25"/>
      <c r="N4" s="25"/>
      <c r="O4" s="23" t="s">
        <v>90</v>
      </c>
    </row>
    <row r="5" spans="1:16" ht="63" customHeight="1">
      <c r="A5" s="12">
        <v>4</v>
      </c>
      <c r="B5" s="32" t="s">
        <v>10</v>
      </c>
      <c r="C5" s="28" t="s">
        <v>57</v>
      </c>
      <c r="D5" s="28" t="s">
        <v>35</v>
      </c>
      <c r="E5" s="28" t="s">
        <v>17</v>
      </c>
      <c r="F5" s="2" t="s">
        <v>46</v>
      </c>
      <c r="G5" s="2" t="s">
        <v>47</v>
      </c>
      <c r="H5" s="2">
        <v>1</v>
      </c>
      <c r="I5" s="2">
        <v>4</v>
      </c>
      <c r="J5" s="2">
        <v>25</v>
      </c>
      <c r="K5" s="2"/>
      <c r="L5" s="2">
        <f>I5*H5*$E$38</f>
        <v>0</v>
      </c>
      <c r="M5" s="2"/>
      <c r="N5" s="28"/>
      <c r="O5" s="30" t="s">
        <v>25</v>
      </c>
    </row>
    <row r="6" spans="1:16" ht="63" customHeight="1">
      <c r="A6" s="3">
        <v>5</v>
      </c>
      <c r="B6" s="32"/>
      <c r="C6" s="28"/>
      <c r="D6" s="28"/>
      <c r="E6" s="28"/>
      <c r="F6" s="2" t="s">
        <v>50</v>
      </c>
      <c r="G6" s="2" t="s">
        <v>47</v>
      </c>
      <c r="H6" s="2">
        <v>1</v>
      </c>
      <c r="I6" s="2">
        <v>4</v>
      </c>
      <c r="J6" s="2">
        <v>25</v>
      </c>
      <c r="K6" s="2"/>
      <c r="L6" s="2">
        <f>I6*H6*$E$38</f>
        <v>0</v>
      </c>
      <c r="M6" s="2"/>
      <c r="N6" s="28"/>
      <c r="O6" s="30"/>
    </row>
    <row r="7" spans="1:16" ht="63" customHeight="1">
      <c r="A7" s="3">
        <v>6</v>
      </c>
      <c r="B7" s="32" t="s">
        <v>10</v>
      </c>
      <c r="C7" s="28" t="s">
        <v>58</v>
      </c>
      <c r="D7" s="28" t="s">
        <v>35</v>
      </c>
      <c r="E7" s="28" t="s">
        <v>18</v>
      </c>
      <c r="F7" s="2" t="s">
        <v>46</v>
      </c>
      <c r="G7" s="2" t="s">
        <v>47</v>
      </c>
      <c r="H7" s="2">
        <v>1</v>
      </c>
      <c r="I7" s="2">
        <v>4</v>
      </c>
      <c r="J7" s="2">
        <v>25</v>
      </c>
      <c r="K7" s="2"/>
      <c r="L7" s="2">
        <f>I7*H7*$E$38</f>
        <v>0</v>
      </c>
      <c r="M7" s="2"/>
      <c r="N7" s="28"/>
      <c r="O7" s="30" t="s">
        <v>25</v>
      </c>
    </row>
    <row r="8" spans="1:16" ht="63" customHeight="1">
      <c r="A8" s="12">
        <v>7</v>
      </c>
      <c r="B8" s="32"/>
      <c r="C8" s="28"/>
      <c r="D8" s="28"/>
      <c r="E8" s="28"/>
      <c r="F8" s="2" t="s">
        <v>50</v>
      </c>
      <c r="G8" s="2" t="s">
        <v>47</v>
      </c>
      <c r="H8" s="2">
        <v>1</v>
      </c>
      <c r="I8" s="2">
        <v>4</v>
      </c>
      <c r="J8" s="2">
        <v>25</v>
      </c>
      <c r="K8" s="2"/>
      <c r="L8" s="2">
        <f>I8*H8*$E$38</f>
        <v>0</v>
      </c>
      <c r="M8" s="2"/>
      <c r="N8" s="28"/>
      <c r="O8" s="30"/>
    </row>
    <row r="9" spans="1:16" ht="63" customHeight="1">
      <c r="A9" s="3">
        <v>8</v>
      </c>
      <c r="B9" s="21" t="s">
        <v>11</v>
      </c>
      <c r="C9" s="2" t="s">
        <v>59</v>
      </c>
      <c r="D9" s="2" t="s">
        <v>34</v>
      </c>
      <c r="E9" s="2" t="s">
        <v>19</v>
      </c>
      <c r="F9" s="2" t="s">
        <v>51</v>
      </c>
      <c r="G9" s="2" t="s">
        <v>47</v>
      </c>
      <c r="H9" s="2">
        <v>1</v>
      </c>
      <c r="I9" s="2">
        <v>2</v>
      </c>
      <c r="J9" s="2">
        <v>70</v>
      </c>
      <c r="K9" s="2"/>
      <c r="L9" s="2">
        <f>I9*H9*$E$37</f>
        <v>0</v>
      </c>
      <c r="M9" s="2"/>
      <c r="N9" s="28"/>
      <c r="O9" s="30" t="s">
        <v>26</v>
      </c>
    </row>
    <row r="10" spans="1:16" ht="63" customHeight="1">
      <c r="A10" s="3">
        <v>9</v>
      </c>
      <c r="B10" s="21" t="s">
        <v>11</v>
      </c>
      <c r="C10" s="2" t="s">
        <v>59</v>
      </c>
      <c r="D10" s="2" t="s">
        <v>34</v>
      </c>
      <c r="E10" s="2" t="s">
        <v>19</v>
      </c>
      <c r="F10" s="2" t="s">
        <v>51</v>
      </c>
      <c r="G10" s="2" t="s">
        <v>47</v>
      </c>
      <c r="H10" s="2">
        <v>1</v>
      </c>
      <c r="I10" s="2">
        <v>4</v>
      </c>
      <c r="J10" s="2">
        <v>70</v>
      </c>
      <c r="K10" s="2"/>
      <c r="L10" s="2">
        <f>I10*H10*$E$37</f>
        <v>0</v>
      </c>
      <c r="M10" s="2"/>
      <c r="N10" s="28"/>
      <c r="O10" s="30"/>
    </row>
    <row r="11" spans="1:16" ht="187.9" customHeight="1">
      <c r="A11" s="12">
        <v>10</v>
      </c>
      <c r="B11" s="21" t="s">
        <v>11</v>
      </c>
      <c r="C11" s="2" t="s">
        <v>79</v>
      </c>
      <c r="D11" s="2" t="s">
        <v>35</v>
      </c>
      <c r="E11" s="2" t="s">
        <v>21</v>
      </c>
      <c r="F11" s="2" t="s">
        <v>21</v>
      </c>
      <c r="G11" s="2" t="s">
        <v>5</v>
      </c>
      <c r="H11" s="2">
        <v>2</v>
      </c>
      <c r="I11" s="2">
        <f>(9+46+9+22)</f>
        <v>86</v>
      </c>
      <c r="J11" s="2">
        <v>240</v>
      </c>
      <c r="K11" s="2"/>
      <c r="L11" s="2">
        <f t="shared" ref="L11:L18" si="0">I11*H11*$E$34</f>
        <v>0</v>
      </c>
      <c r="M11" s="2"/>
      <c r="N11" s="28"/>
      <c r="O11" s="5" t="s">
        <v>36</v>
      </c>
    </row>
    <row r="12" spans="1:16" ht="63" customHeight="1">
      <c r="A12" s="3">
        <v>11</v>
      </c>
      <c r="B12" s="21" t="s">
        <v>11</v>
      </c>
      <c r="C12" s="2" t="s">
        <v>78</v>
      </c>
      <c r="D12" s="2" t="s">
        <v>39</v>
      </c>
      <c r="E12" s="2" t="s">
        <v>37</v>
      </c>
      <c r="F12" s="2" t="s">
        <v>37</v>
      </c>
      <c r="G12" s="2" t="s">
        <v>22</v>
      </c>
      <c r="H12" s="2">
        <v>1</v>
      </c>
      <c r="I12" s="2">
        <v>15</v>
      </c>
      <c r="J12" s="2">
        <v>240</v>
      </c>
      <c r="K12" s="2"/>
      <c r="L12" s="2">
        <f t="shared" si="0"/>
        <v>0</v>
      </c>
      <c r="M12" s="2"/>
      <c r="N12" s="28"/>
      <c r="O12" s="5" t="s">
        <v>40</v>
      </c>
    </row>
    <row r="13" spans="1:16" ht="63" customHeight="1">
      <c r="A13" s="3">
        <v>12</v>
      </c>
      <c r="B13" s="21" t="s">
        <v>11</v>
      </c>
      <c r="C13" s="2" t="s">
        <v>78</v>
      </c>
      <c r="D13" s="2" t="s">
        <v>35</v>
      </c>
      <c r="E13" s="2" t="s">
        <v>22</v>
      </c>
      <c r="F13" s="2" t="s">
        <v>22</v>
      </c>
      <c r="G13" s="2" t="s">
        <v>4</v>
      </c>
      <c r="H13" s="2">
        <v>2</v>
      </c>
      <c r="I13" s="2">
        <f>(9+46+9+22+2)</f>
        <v>88</v>
      </c>
      <c r="J13" s="2">
        <v>240</v>
      </c>
      <c r="K13" s="2"/>
      <c r="L13" s="2">
        <f t="shared" si="0"/>
        <v>0</v>
      </c>
      <c r="M13" s="2"/>
      <c r="N13" s="28"/>
      <c r="O13" s="5" t="s">
        <v>41</v>
      </c>
    </row>
    <row r="14" spans="1:16" ht="101.45" customHeight="1">
      <c r="A14" s="12">
        <v>13</v>
      </c>
      <c r="B14" s="21" t="s">
        <v>11</v>
      </c>
      <c r="C14" s="2" t="s">
        <v>60</v>
      </c>
      <c r="D14" s="2" t="s">
        <v>35</v>
      </c>
      <c r="E14" s="2" t="s">
        <v>23</v>
      </c>
      <c r="F14" s="2" t="s">
        <v>23</v>
      </c>
      <c r="G14" s="2" t="s">
        <v>61</v>
      </c>
      <c r="H14" s="2">
        <v>2</v>
      </c>
      <c r="I14" s="2">
        <f>(12+13+11)</f>
        <v>36</v>
      </c>
      <c r="J14" s="2">
        <v>240</v>
      </c>
      <c r="K14" s="2"/>
      <c r="L14" s="2">
        <f t="shared" si="0"/>
        <v>0</v>
      </c>
      <c r="M14" s="2"/>
      <c r="N14" s="2"/>
      <c r="O14" s="30" t="s">
        <v>52</v>
      </c>
    </row>
    <row r="15" spans="1:16" ht="110.45" customHeight="1">
      <c r="A15" s="3">
        <v>14</v>
      </c>
      <c r="B15" s="21" t="s">
        <v>11</v>
      </c>
      <c r="C15" s="2" t="s">
        <v>60</v>
      </c>
      <c r="D15" s="2" t="s">
        <v>35</v>
      </c>
      <c r="E15" s="2" t="s">
        <v>23</v>
      </c>
      <c r="F15" s="2" t="s">
        <v>23</v>
      </c>
      <c r="G15" s="2" t="s">
        <v>82</v>
      </c>
      <c r="H15" s="2">
        <v>2</v>
      </c>
      <c r="I15" s="2">
        <f>(12+13+11)</f>
        <v>36</v>
      </c>
      <c r="J15" s="2">
        <v>240</v>
      </c>
      <c r="K15" s="4"/>
      <c r="L15" s="2">
        <f t="shared" si="0"/>
        <v>0</v>
      </c>
      <c r="M15" s="2"/>
      <c r="N15" s="2"/>
      <c r="O15" s="30"/>
    </row>
    <row r="16" spans="1:16" ht="153" customHeight="1">
      <c r="A16" s="3">
        <v>15</v>
      </c>
      <c r="B16" s="21" t="s">
        <v>11</v>
      </c>
      <c r="C16" s="5" t="s">
        <v>63</v>
      </c>
      <c r="D16" s="2" t="s">
        <v>35</v>
      </c>
      <c r="E16" s="2" t="s">
        <v>5</v>
      </c>
      <c r="F16" s="2" t="s">
        <v>5</v>
      </c>
      <c r="G16" s="2" t="s">
        <v>62</v>
      </c>
      <c r="H16" s="2">
        <v>2</v>
      </c>
      <c r="I16" s="2">
        <f>(13+15)</f>
        <v>28</v>
      </c>
      <c r="J16" s="2">
        <v>240</v>
      </c>
      <c r="K16" s="4"/>
      <c r="L16" s="2">
        <f t="shared" si="0"/>
        <v>0</v>
      </c>
      <c r="M16" s="2"/>
      <c r="N16" s="2"/>
      <c r="O16" s="5" t="s">
        <v>83</v>
      </c>
      <c r="P16" s="18"/>
    </row>
    <row r="17" spans="1:15" ht="63" customHeight="1">
      <c r="A17" s="12">
        <v>16</v>
      </c>
      <c r="B17" s="21" t="s">
        <v>11</v>
      </c>
      <c r="C17" s="2" t="s">
        <v>65</v>
      </c>
      <c r="D17" s="2" t="s">
        <v>35</v>
      </c>
      <c r="E17" s="2" t="s">
        <v>4</v>
      </c>
      <c r="F17" s="2" t="s">
        <v>4</v>
      </c>
      <c r="G17" s="2" t="s">
        <v>64</v>
      </c>
      <c r="H17" s="2">
        <v>2</v>
      </c>
      <c r="I17" s="2">
        <f>(16+18+2)</f>
        <v>36</v>
      </c>
      <c r="J17" s="2">
        <v>240</v>
      </c>
      <c r="K17" s="4"/>
      <c r="L17" s="2">
        <f t="shared" si="0"/>
        <v>0</v>
      </c>
      <c r="M17" s="2"/>
      <c r="N17" s="22"/>
      <c r="O17" s="30" t="s">
        <v>84</v>
      </c>
    </row>
    <row r="18" spans="1:15" ht="63" customHeight="1">
      <c r="A18" s="3">
        <v>17</v>
      </c>
      <c r="B18" s="21" t="s">
        <v>11</v>
      </c>
      <c r="C18" s="2" t="s">
        <v>65</v>
      </c>
      <c r="D18" s="2" t="s">
        <v>35</v>
      </c>
      <c r="E18" s="2" t="s">
        <v>4</v>
      </c>
      <c r="F18" s="2" t="s">
        <v>4</v>
      </c>
      <c r="G18" s="2" t="s">
        <v>53</v>
      </c>
      <c r="H18" s="2">
        <v>1</v>
      </c>
      <c r="I18" s="2">
        <v>10</v>
      </c>
      <c r="J18" s="2">
        <v>240</v>
      </c>
      <c r="K18" s="4"/>
      <c r="L18" s="2">
        <f t="shared" si="0"/>
        <v>0</v>
      </c>
      <c r="M18" s="2"/>
      <c r="N18" s="22"/>
      <c r="O18" s="30"/>
    </row>
    <row r="19" spans="1:15" ht="63" customHeight="1">
      <c r="A19" s="3">
        <v>18</v>
      </c>
      <c r="B19" s="21" t="s">
        <v>12</v>
      </c>
      <c r="C19" s="2" t="s">
        <v>66</v>
      </c>
      <c r="D19" s="2" t="s">
        <v>35</v>
      </c>
      <c r="E19" s="2" t="s">
        <v>6</v>
      </c>
      <c r="F19" s="2" t="s">
        <v>6</v>
      </c>
      <c r="G19" s="2" t="s">
        <v>47</v>
      </c>
      <c r="H19" s="2">
        <v>1</v>
      </c>
      <c r="I19" s="2">
        <v>7</v>
      </c>
      <c r="J19" s="2">
        <v>10</v>
      </c>
      <c r="K19" s="4"/>
      <c r="L19" s="2">
        <f>I19*$E$40</f>
        <v>0</v>
      </c>
      <c r="M19" s="2"/>
      <c r="N19" s="2"/>
      <c r="O19" s="5" t="s">
        <v>27</v>
      </c>
    </row>
    <row r="20" spans="1:15" ht="63" customHeight="1">
      <c r="A20" s="12">
        <v>19</v>
      </c>
      <c r="B20" s="21" t="s">
        <v>12</v>
      </c>
      <c r="C20" s="2" t="s">
        <v>67</v>
      </c>
      <c r="D20" s="2" t="s">
        <v>35</v>
      </c>
      <c r="E20" s="2" t="s">
        <v>7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/>
      <c r="L20" s="2">
        <v>0</v>
      </c>
      <c r="M20" s="2"/>
      <c r="N20" s="2"/>
      <c r="O20" s="5"/>
    </row>
    <row r="21" spans="1:15" ht="63" customHeight="1">
      <c r="A21" s="3">
        <v>20</v>
      </c>
      <c r="B21" s="20" t="s">
        <v>13</v>
      </c>
      <c r="C21" s="2" t="s">
        <v>68</v>
      </c>
      <c r="D21" s="2" t="s">
        <v>35</v>
      </c>
      <c r="E21" s="2" t="s">
        <v>8</v>
      </c>
      <c r="F21" s="2" t="s">
        <v>45</v>
      </c>
      <c r="G21" s="2" t="s">
        <v>47</v>
      </c>
      <c r="H21" s="2">
        <v>1</v>
      </c>
      <c r="I21" s="2">
        <v>6</v>
      </c>
      <c r="J21" s="2">
        <v>16</v>
      </c>
      <c r="K21" s="4"/>
      <c r="L21" s="2">
        <f>I21*E39</f>
        <v>0</v>
      </c>
      <c r="M21" s="2"/>
      <c r="N21" s="28"/>
      <c r="O21" s="5" t="s">
        <v>28</v>
      </c>
    </row>
    <row r="22" spans="1:15" ht="63" customHeight="1">
      <c r="A22" s="3">
        <v>21</v>
      </c>
      <c r="B22" s="20" t="s">
        <v>13</v>
      </c>
      <c r="C22" s="2" t="s">
        <v>68</v>
      </c>
      <c r="D22" s="2" t="s">
        <v>35</v>
      </c>
      <c r="E22" s="2" t="s">
        <v>8</v>
      </c>
      <c r="F22" s="2" t="s">
        <v>46</v>
      </c>
      <c r="G22" s="2" t="s">
        <v>47</v>
      </c>
      <c r="H22" s="2">
        <v>1</v>
      </c>
      <c r="I22" s="2">
        <v>6</v>
      </c>
      <c r="J22" s="2">
        <v>2.5</v>
      </c>
      <c r="K22" s="4"/>
      <c r="L22" s="2">
        <f>I22*E41</f>
        <v>0</v>
      </c>
      <c r="M22" s="2"/>
      <c r="N22" s="28"/>
      <c r="O22" s="5" t="s">
        <v>28</v>
      </c>
    </row>
    <row r="23" spans="1:15" ht="63" customHeight="1">
      <c r="A23" s="12">
        <v>22</v>
      </c>
      <c r="B23" s="20" t="s">
        <v>13</v>
      </c>
      <c r="C23" s="2" t="s">
        <v>69</v>
      </c>
      <c r="D23" s="2" t="s">
        <v>34</v>
      </c>
      <c r="E23" s="2" t="s">
        <v>14</v>
      </c>
      <c r="F23" s="2" t="s">
        <v>51</v>
      </c>
      <c r="G23" s="2" t="s">
        <v>47</v>
      </c>
      <c r="H23" s="2">
        <v>1</v>
      </c>
      <c r="I23" s="2">
        <v>3</v>
      </c>
      <c r="J23" s="2">
        <v>120</v>
      </c>
      <c r="K23" s="4"/>
      <c r="L23" s="2">
        <f>I23*E35</f>
        <v>0</v>
      </c>
      <c r="M23" s="2"/>
      <c r="N23" s="28"/>
      <c r="O23" s="30" t="s">
        <v>29</v>
      </c>
    </row>
    <row r="24" spans="1:15" ht="63" customHeight="1">
      <c r="A24" s="3">
        <v>23</v>
      </c>
      <c r="B24" s="20" t="s">
        <v>13</v>
      </c>
      <c r="C24" s="2" t="s">
        <v>69</v>
      </c>
      <c r="D24" s="2" t="s">
        <v>34</v>
      </c>
      <c r="E24" s="2" t="s">
        <v>14</v>
      </c>
      <c r="F24" s="2" t="s">
        <v>46</v>
      </c>
      <c r="G24" s="2" t="s">
        <v>47</v>
      </c>
      <c r="H24" s="2">
        <v>1</v>
      </c>
      <c r="I24" s="2">
        <v>6</v>
      </c>
      <c r="J24" s="2">
        <v>10</v>
      </c>
      <c r="K24" s="4"/>
      <c r="L24" s="2">
        <f>I24*$E$40</f>
        <v>0</v>
      </c>
      <c r="M24" s="2"/>
      <c r="N24" s="28"/>
      <c r="O24" s="30"/>
    </row>
    <row r="25" spans="1:15" ht="63" customHeight="1">
      <c r="A25" s="3">
        <v>24</v>
      </c>
      <c r="B25" s="20" t="s">
        <v>13</v>
      </c>
      <c r="C25" s="2" t="s">
        <v>69</v>
      </c>
      <c r="D25" s="2" t="s">
        <v>34</v>
      </c>
      <c r="E25" s="2" t="s">
        <v>14</v>
      </c>
      <c r="F25" s="2" t="s">
        <v>46</v>
      </c>
      <c r="G25" s="2" t="s">
        <v>47</v>
      </c>
      <c r="H25" s="2">
        <v>1</v>
      </c>
      <c r="I25" s="2">
        <v>6</v>
      </c>
      <c r="J25" s="2">
        <v>10</v>
      </c>
      <c r="K25" s="4"/>
      <c r="L25" s="2">
        <f>I25*$E$40</f>
        <v>0</v>
      </c>
      <c r="M25" s="2"/>
      <c r="N25" s="28"/>
      <c r="O25" s="30"/>
    </row>
    <row r="26" spans="1:15" ht="63" customHeight="1">
      <c r="A26" s="12">
        <v>25</v>
      </c>
      <c r="B26" s="20" t="s">
        <v>13</v>
      </c>
      <c r="C26" s="2" t="s">
        <v>70</v>
      </c>
      <c r="D26" s="2" t="s">
        <v>35</v>
      </c>
      <c r="E26" s="2" t="s">
        <v>15</v>
      </c>
      <c r="F26" s="2" t="s">
        <v>45</v>
      </c>
      <c r="G26" s="2" t="s">
        <v>47</v>
      </c>
      <c r="H26" s="2">
        <v>1</v>
      </c>
      <c r="I26" s="2">
        <v>7</v>
      </c>
      <c r="J26" s="2">
        <v>95</v>
      </c>
      <c r="K26" s="4"/>
      <c r="L26" s="2">
        <f>I26*E36</f>
        <v>0</v>
      </c>
      <c r="M26" s="2"/>
      <c r="N26" s="2"/>
      <c r="O26" s="5" t="s">
        <v>30</v>
      </c>
    </row>
    <row r="27" spans="1:15" ht="63" customHeight="1" thickBot="1">
      <c r="A27" s="3">
        <v>26</v>
      </c>
      <c r="B27" s="20" t="s">
        <v>13</v>
      </c>
      <c r="C27" s="2" t="s">
        <v>71</v>
      </c>
      <c r="D27" s="2" t="s">
        <v>35</v>
      </c>
      <c r="E27" s="2" t="s">
        <v>16</v>
      </c>
      <c r="F27" s="2" t="s">
        <v>46</v>
      </c>
      <c r="G27" s="2" t="s">
        <v>47</v>
      </c>
      <c r="H27" s="2">
        <v>1</v>
      </c>
      <c r="I27" s="2">
        <v>3</v>
      </c>
      <c r="J27" s="2">
        <v>2.5</v>
      </c>
      <c r="K27" s="4"/>
      <c r="L27" s="2">
        <f>I27*E41</f>
        <v>0</v>
      </c>
      <c r="M27" s="2"/>
      <c r="N27" s="2"/>
      <c r="O27" s="5" t="s">
        <v>31</v>
      </c>
    </row>
    <row r="28" spans="1:15" ht="66" customHeight="1" thickBot="1">
      <c r="A28" s="31" t="s">
        <v>80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5">
        <f>SUM(L2:L27)</f>
        <v>0</v>
      </c>
      <c r="M28" s="15">
        <f>SUM(M2:M27)</f>
        <v>0</v>
      </c>
      <c r="N28" s="15">
        <f>SUM(N2:N27)</f>
        <v>0</v>
      </c>
    </row>
    <row r="29" spans="1:15" ht="43.15" customHeight="1" thickBot="1">
      <c r="A29" s="26" t="s">
        <v>81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6">
        <f>L28+M28+N28</f>
        <v>0</v>
      </c>
      <c r="M29" s="17"/>
      <c r="N29" s="17"/>
    </row>
    <row r="33" spans="3:14">
      <c r="C33" s="10" t="s">
        <v>77</v>
      </c>
      <c r="D33" s="11" t="s">
        <v>76</v>
      </c>
      <c r="E33" s="11" t="s">
        <v>85</v>
      </c>
    </row>
    <row r="34" spans="3:14">
      <c r="C34" s="2">
        <v>240</v>
      </c>
      <c r="D34" s="2">
        <v>807</v>
      </c>
      <c r="E34" s="2"/>
    </row>
    <row r="35" spans="3:14">
      <c r="C35" s="2">
        <v>120</v>
      </c>
      <c r="D35" s="2">
        <v>3</v>
      </c>
      <c r="E35" s="2"/>
    </row>
    <row r="36" spans="3:14">
      <c r="C36" s="2">
        <v>95</v>
      </c>
      <c r="D36" s="2">
        <v>7</v>
      </c>
      <c r="E36" s="2"/>
    </row>
    <row r="37" spans="3:14">
      <c r="C37" s="2">
        <v>70</v>
      </c>
      <c r="D37" s="2">
        <v>8</v>
      </c>
      <c r="E37" s="2"/>
    </row>
    <row r="38" spans="3:14">
      <c r="C38" s="2">
        <v>25</v>
      </c>
      <c r="D38" s="2">
        <v>19</v>
      </c>
      <c r="E38" s="2"/>
    </row>
    <row r="39" spans="3:14">
      <c r="C39" s="2">
        <v>16</v>
      </c>
      <c r="D39" s="2">
        <v>6</v>
      </c>
      <c r="E39" s="2"/>
    </row>
    <row r="40" spans="3:14">
      <c r="C40" s="2">
        <v>10</v>
      </c>
      <c r="D40" s="2">
        <v>35</v>
      </c>
      <c r="E40" s="2"/>
    </row>
    <row r="41" spans="3:14">
      <c r="C41" s="2">
        <v>2.5</v>
      </c>
      <c r="D41" s="2">
        <v>9</v>
      </c>
      <c r="E41" s="2"/>
    </row>
    <row r="45" spans="3:14">
      <c r="J45" s="8" t="s">
        <v>75</v>
      </c>
      <c r="K45" t="s">
        <v>74</v>
      </c>
      <c r="L45"/>
      <c r="M45"/>
      <c r="N45"/>
    </row>
    <row r="46" spans="3:14">
      <c r="J46" s="9">
        <v>2.5</v>
      </c>
      <c r="K46">
        <v>9</v>
      </c>
      <c r="L46"/>
      <c r="M46"/>
      <c r="N46"/>
    </row>
    <row r="47" spans="3:14">
      <c r="J47" s="9">
        <v>10</v>
      </c>
      <c r="K47">
        <v>35</v>
      </c>
      <c r="L47"/>
      <c r="M47"/>
      <c r="N47"/>
    </row>
    <row r="48" spans="3:14">
      <c r="J48" s="9">
        <v>16</v>
      </c>
      <c r="K48">
        <v>6</v>
      </c>
      <c r="L48"/>
      <c r="M48"/>
      <c r="N48"/>
    </row>
    <row r="49" spans="10:14">
      <c r="J49" s="9">
        <v>25</v>
      </c>
      <c r="K49">
        <v>19</v>
      </c>
      <c r="L49"/>
      <c r="M49"/>
      <c r="N49"/>
    </row>
    <row r="50" spans="10:14">
      <c r="J50" s="9">
        <v>70</v>
      </c>
      <c r="K50">
        <v>8</v>
      </c>
      <c r="L50"/>
      <c r="M50"/>
      <c r="N50"/>
    </row>
    <row r="51" spans="10:14">
      <c r="J51" s="9">
        <v>95</v>
      </c>
      <c r="K51">
        <v>7</v>
      </c>
      <c r="L51"/>
      <c r="M51"/>
      <c r="N51"/>
    </row>
    <row r="52" spans="10:14">
      <c r="J52" s="9">
        <v>120</v>
      </c>
      <c r="K52">
        <v>3</v>
      </c>
      <c r="L52"/>
      <c r="M52"/>
      <c r="N52"/>
    </row>
    <row r="53" spans="10:14">
      <c r="J53" s="9">
        <v>240</v>
      </c>
      <c r="K53">
        <v>334</v>
      </c>
      <c r="L53"/>
      <c r="M53"/>
      <c r="N53"/>
    </row>
    <row r="54" spans="10:14">
      <c r="J54" s="9" t="s">
        <v>3</v>
      </c>
      <c r="K54">
        <v>0</v>
      </c>
      <c r="L54"/>
      <c r="M54"/>
      <c r="N54"/>
    </row>
    <row r="55" spans="10:14">
      <c r="J55" s="9" t="s">
        <v>72</v>
      </c>
      <c r="K55"/>
      <c r="L55"/>
      <c r="M55"/>
      <c r="N55"/>
    </row>
    <row r="56" spans="10:14">
      <c r="J56" s="9" t="s">
        <v>73</v>
      </c>
      <c r="K56">
        <v>421</v>
      </c>
      <c r="L56"/>
      <c r="M56"/>
      <c r="N56"/>
    </row>
    <row r="57" spans="10:14">
      <c r="J57"/>
      <c r="K57"/>
      <c r="L57"/>
      <c r="M57"/>
      <c r="N57"/>
    </row>
    <row r="58" spans="10:14">
      <c r="J58"/>
      <c r="K58"/>
      <c r="L58"/>
      <c r="M58"/>
      <c r="N58"/>
    </row>
    <row r="59" spans="10:14">
      <c r="J59"/>
      <c r="K59"/>
      <c r="L59"/>
      <c r="M59"/>
      <c r="N59"/>
    </row>
    <row r="60" spans="10:14">
      <c r="J60"/>
      <c r="K60"/>
      <c r="L60"/>
      <c r="M60"/>
      <c r="N60"/>
    </row>
    <row r="61" spans="10:14">
      <c r="J61"/>
      <c r="K61"/>
      <c r="L61"/>
      <c r="M61"/>
      <c r="N61"/>
    </row>
    <row r="62" spans="10:14">
      <c r="J62"/>
      <c r="K62"/>
      <c r="L62"/>
      <c r="M62"/>
      <c r="N62"/>
    </row>
    <row r="63" spans="10:14">
      <c r="J63"/>
    </row>
    <row r="64" spans="10:14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</sheetData>
  <mergeCells count="24">
    <mergeCell ref="A28:K28"/>
    <mergeCell ref="B5:B6"/>
    <mergeCell ref="B7:B8"/>
    <mergeCell ref="O9:O10"/>
    <mergeCell ref="O14:O15"/>
    <mergeCell ref="C7:C8"/>
    <mergeCell ref="C5:C6"/>
    <mergeCell ref="N9:N10"/>
    <mergeCell ref="O17:O18"/>
    <mergeCell ref="O23:O25"/>
    <mergeCell ref="O5:O6"/>
    <mergeCell ref="O7:O8"/>
    <mergeCell ref="N3:N4"/>
    <mergeCell ref="A29:K29"/>
    <mergeCell ref="N21:N22"/>
    <mergeCell ref="N23:N25"/>
    <mergeCell ref="N11:N13"/>
    <mergeCell ref="D5:D6"/>
    <mergeCell ref="E5:E6"/>
    <mergeCell ref="D7:D8"/>
    <mergeCell ref="E7:E8"/>
    <mergeCell ref="M3:M4"/>
    <mergeCell ref="N5:N6"/>
    <mergeCell ref="N7:N8"/>
  </mergeCells>
  <pageMargins left="0.7" right="0.7" top="0.75" bottom="0.75" header="0.3" footer="0.3"/>
  <pageSetup paperSize="9" scale="3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Uziemienia</vt:lpstr>
    </vt:vector>
  </TitlesOfParts>
  <Company>BUDIMEX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Drożdż</dc:creator>
  <cp:lastModifiedBy>tgala</cp:lastModifiedBy>
  <cp:lastPrinted>2019-03-19T11:40:12Z</cp:lastPrinted>
  <dcterms:created xsi:type="dcterms:W3CDTF">2019-03-18T11:31:22Z</dcterms:created>
  <dcterms:modified xsi:type="dcterms:W3CDTF">2019-04-10T06:20:23Z</dcterms:modified>
</cp:coreProperties>
</file>